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pMYBepSSq+dXqLT86Av/XEyDtGuqdc2OK0f3zg6cQI="/>
    </ext>
  </extLst>
</workbook>
</file>

<file path=xl/sharedStrings.xml><?xml version="1.0" encoding="utf-8"?>
<sst xmlns="http://schemas.openxmlformats.org/spreadsheetml/2006/main" count="60" uniqueCount="60">
  <si>
    <t>CPR INCOME STATEMENT</t>
  </si>
  <si>
    <t>YEAR</t>
  </si>
  <si>
    <t>GROSS OPS EARNINGS</t>
  </si>
  <si>
    <t>EARNINGS ADJ</t>
  </si>
  <si>
    <t>WORKING EXPENSES</t>
  </si>
  <si>
    <t>NET EARNINGS</t>
  </si>
  <si>
    <t>OPERATING RATIO</t>
  </si>
  <si>
    <t>OTHER INCOME</t>
  </si>
  <si>
    <t>GROSS INCOME</t>
  </si>
  <si>
    <t>FIXED CHARGES</t>
  </si>
  <si>
    <t>NET INCOME</t>
  </si>
  <si>
    <t>PENSION FUND</t>
  </si>
  <si>
    <t>STEAMSHIP FUND</t>
  </si>
  <si>
    <t>OTHER CHARGES</t>
  </si>
  <si>
    <t>OPS SURPLUS/LOSS</t>
  </si>
  <si>
    <t>SPECIAL INCOME</t>
  </si>
  <si>
    <t>PROFIT/LOSS</t>
  </si>
  <si>
    <t>NOTES</t>
  </si>
  <si>
    <t>CPR incorporated Feb. 18, 1881</t>
  </si>
  <si>
    <t>Construction material actual freight cost of $877,096 included in gross earnings &amp; expenses</t>
  </si>
  <si>
    <t>Construction material actual freight cost of $1,274,000 included in gross earnings &amp; expenses</t>
  </si>
  <si>
    <t>Construction material actual freight cost of $623,193 included in gross earnings &amp; expenses</t>
  </si>
  <si>
    <t>Construction material actual freight cost of $716,418 included in gross earnings &amp; expenses</t>
  </si>
  <si>
    <t>First balance sheet Surplus Earnings recorded</t>
  </si>
  <si>
    <t>First Other Income recorded as interest earned on deposits and loans</t>
  </si>
  <si>
    <t>First company annual loss. Other Charges are guaranteed interest paid to Soo Line</t>
  </si>
  <si>
    <t>Other Charges are guaranteed interest paid to Soo Line</t>
  </si>
  <si>
    <t>Other Charges are portion of Pacific steamship profit applied against cost of steamships</t>
  </si>
  <si>
    <t>1900(6 m)</t>
  </si>
  <si>
    <t>Fiscal 6 months to June 30 because of change in fiscal year</t>
  </si>
  <si>
    <t>1900-1901</t>
  </si>
  <si>
    <t>Fiscal yr to June 30, Ann Rpt has 18 months with change in fiscal year. CPR initiates a Steamship Replacement Fund</t>
  </si>
  <si>
    <t>1901-1902</t>
  </si>
  <si>
    <t>1902-1903</t>
  </si>
  <si>
    <t>1903-1904</t>
  </si>
  <si>
    <t>CPR begins company funded pension plan</t>
  </si>
  <si>
    <t>1904-1905</t>
  </si>
  <si>
    <t>1905-1906</t>
  </si>
  <si>
    <t>For the 1905-06 to 1912-13 fiscal years, excess Steamship net earnings were added to Net Earnings as an adjustment</t>
  </si>
  <si>
    <t>1906-1907</t>
  </si>
  <si>
    <t>1907-1908</t>
  </si>
  <si>
    <t>1908-1909</t>
  </si>
  <si>
    <t>1909-1910</t>
  </si>
  <si>
    <t>1910-1911</t>
  </si>
  <si>
    <t>CPR begins dividend payments from designated "Special Income" which is now shown in a separate statement.</t>
  </si>
  <si>
    <t>1911-1912</t>
  </si>
  <si>
    <t>1912-1913</t>
  </si>
  <si>
    <t>1913-1914</t>
  </si>
  <si>
    <t>For the 1913-1914 to 1917 fiscal years, net earnings of Pacific Coast Steamships and Commercial Telegraph were deducted and transfered to Special Income</t>
  </si>
  <si>
    <t>1914-1915</t>
  </si>
  <si>
    <t>1915-1916</t>
  </si>
  <si>
    <t>1916(6 m)</t>
  </si>
  <si>
    <t>Fiscal 6 months to Dec 31 because of change in fiscal year</t>
  </si>
  <si>
    <t>Fiscal yr to Dec. 31</t>
  </si>
  <si>
    <t>For the 1918 fiscal year, net earnings of Commercial Telegraph for two months (Jan &amp; Feb) only were deducted and transfered to Special Income</t>
  </si>
  <si>
    <t>While maintaining a total dividend of 10%, CPR discontinues practice of declaring a 3% dividend from Special Income, which is now included in Gross Income.</t>
  </si>
  <si>
    <t>Lowest company profit since loss year of 1894</t>
  </si>
  <si>
    <t>CPR makes "top up" contribution to fully fund pensions which henceforth will be charged to working expenses</t>
  </si>
  <si>
    <t>For 1935 &amp; 1936, Other Charges are provision for depreciation of ocean and coast steamships</t>
  </si>
  <si>
    <t>From 1937 to 1943, Other Charges are guaranteed interest on Soo Line bonds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</si>
</sst>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i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0" xfId="0" applyAlignment="1" applyFont="1" applyNumberFormat="1">
      <alignment vertical="bottom"/>
    </xf>
    <xf borderId="0" fillId="0" fontId="2" numFmtId="0" xfId="0" applyAlignment="1" applyFont="1">
      <alignment horizontal="center" vertical="bottom"/>
    </xf>
    <xf borderId="0" fillId="0" fontId="2" numFmtId="164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0" fontId="2" numFmtId="10" xfId="0" applyAlignment="1" applyFont="1" applyNumberFormat="1">
      <alignment horizontal="right" vertical="bottom"/>
    </xf>
    <xf borderId="0" fillId="0" fontId="2" numFmtId="0" xfId="0" applyAlignment="1" applyFont="1">
      <alignment horizontal="right" readingOrder="0" vertical="bottom"/>
    </xf>
    <xf borderId="0" fillId="0" fontId="3" numFmtId="164" xfId="0" applyAlignment="1" applyFont="1" applyNumberFormat="1">
      <alignment horizontal="right" vertical="bottom"/>
    </xf>
    <xf borderId="0" fillId="0" fontId="2" numFmtId="10" xfId="0" applyAlignment="1" applyFont="1" applyNumberFormat="1">
      <alignment horizontal="center" vertical="bottom"/>
    </xf>
    <xf quotePrefix="1" borderId="0" fillId="0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63"/>
    <col customWidth="1" min="2" max="2" width="23.13"/>
    <col customWidth="1" min="3" max="3" width="15.5"/>
    <col customWidth="1" min="4" max="4" width="21.13"/>
    <col customWidth="1" min="5" max="5" width="14.75"/>
    <col customWidth="1" min="6" max="6" width="17.5"/>
    <col customWidth="1" min="7" max="7" width="15.38"/>
    <col customWidth="1" min="8" max="8" width="14.88"/>
    <col customWidth="1" min="9" max="9" width="16.38"/>
    <col customWidth="1" min="11" max="11" width="16.0"/>
    <col customWidth="1" min="12" max="12" width="19.75"/>
    <col customWidth="1" min="13" max="13" width="16.25"/>
    <col customWidth="1" min="14" max="14" width="19.88"/>
    <col customWidth="1" min="15" max="15" width="16.75"/>
  </cols>
  <sheetData>
    <row r="1" ht="15.75" customHeight="1">
      <c r="A1" s="1" t="s">
        <v>0</v>
      </c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5">
        <v>1881.0</v>
      </c>
      <c r="B3" s="6">
        <v>961492.0</v>
      </c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18</v>
      </c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5">
        <v>1882.0</v>
      </c>
      <c r="B4" s="6">
        <v>3326920.0</v>
      </c>
      <c r="C4" s="2"/>
      <c r="D4" s="2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3" t="s">
        <v>19</v>
      </c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5">
        <v>1883.0</v>
      </c>
      <c r="B5" s="6">
        <v>5423696.0</v>
      </c>
      <c r="C5" s="6"/>
      <c r="D5" s="10">
        <v>4862553.0</v>
      </c>
      <c r="E5" s="6">
        <f t="shared" ref="E5:E68" si="1">B5-D5+C5</f>
        <v>561143</v>
      </c>
      <c r="F5" s="11">
        <f t="shared" ref="F5:F68" si="2">D5/B5</f>
        <v>0.8965386334</v>
      </c>
      <c r="G5" s="2"/>
      <c r="H5" s="6">
        <f t="shared" ref="H5:H68" si="3">E5+G5</f>
        <v>561143</v>
      </c>
      <c r="I5" s="2"/>
      <c r="J5" s="2"/>
      <c r="K5" s="2"/>
      <c r="L5" s="2"/>
      <c r="M5" s="2"/>
      <c r="N5" s="2"/>
      <c r="O5" s="2"/>
      <c r="P5" s="2"/>
      <c r="Q5" s="3" t="s">
        <v>20</v>
      </c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5">
        <v>1884.0</v>
      </c>
      <c r="B6" s="6">
        <v>5750521.0</v>
      </c>
      <c r="C6" s="6"/>
      <c r="D6" s="10">
        <v>4558631.0</v>
      </c>
      <c r="E6" s="6">
        <f t="shared" si="1"/>
        <v>1191890</v>
      </c>
      <c r="F6" s="11">
        <f t="shared" si="2"/>
        <v>0.7927335628</v>
      </c>
      <c r="G6" s="2"/>
      <c r="H6" s="6">
        <f t="shared" si="3"/>
        <v>1191890</v>
      </c>
      <c r="I6" s="2"/>
      <c r="J6" s="2"/>
      <c r="K6" s="2"/>
      <c r="L6" s="2"/>
      <c r="M6" s="2"/>
      <c r="N6" s="2"/>
      <c r="O6" s="2"/>
      <c r="P6" s="2"/>
      <c r="Q6" s="3" t="s">
        <v>21</v>
      </c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5">
        <v>1885.0</v>
      </c>
      <c r="B7" s="6">
        <v>8368493.0</v>
      </c>
      <c r="C7" s="6"/>
      <c r="D7" s="10">
        <v>5143276.0</v>
      </c>
      <c r="E7" s="6">
        <f t="shared" si="1"/>
        <v>3225217</v>
      </c>
      <c r="F7" s="11">
        <f t="shared" si="2"/>
        <v>0.6146000242</v>
      </c>
      <c r="G7" s="2"/>
      <c r="H7" s="6">
        <f t="shared" si="3"/>
        <v>3225217</v>
      </c>
      <c r="I7" s="2"/>
      <c r="J7" s="2"/>
      <c r="K7" s="2"/>
      <c r="L7" s="2"/>
      <c r="M7" s="2"/>
      <c r="N7" s="2"/>
      <c r="O7" s="2"/>
      <c r="P7" s="2"/>
      <c r="Q7" s="3" t="s">
        <v>22</v>
      </c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5">
        <v>1886.0</v>
      </c>
      <c r="B8" s="6">
        <v>1.0081804E7</v>
      </c>
      <c r="C8" s="6"/>
      <c r="D8" s="10">
        <v>6378317.0</v>
      </c>
      <c r="E8" s="6">
        <f t="shared" si="1"/>
        <v>3703487</v>
      </c>
      <c r="F8" s="11">
        <f t="shared" si="2"/>
        <v>0.6326563183</v>
      </c>
      <c r="G8" s="2"/>
      <c r="H8" s="6">
        <f t="shared" si="3"/>
        <v>3703487</v>
      </c>
      <c r="I8" s="10">
        <v>3068042.0</v>
      </c>
      <c r="J8" s="6">
        <f t="shared" ref="J8:J68" si="4">H8-I8</f>
        <v>635445</v>
      </c>
      <c r="K8" s="2"/>
      <c r="L8" s="2"/>
      <c r="M8" s="2"/>
      <c r="N8" s="6">
        <f t="shared" ref="N8:N32" si="5">H8-I8-K8-L8-M8-O8</f>
        <v>635445</v>
      </c>
      <c r="O8" s="2"/>
      <c r="P8" s="6">
        <f t="shared" ref="P8:P68" si="6">N8+O8</f>
        <v>635445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5">
        <v>1887.0</v>
      </c>
      <c r="B9" s="6">
        <v>1.1606413E7</v>
      </c>
      <c r="C9" s="6"/>
      <c r="D9" s="10">
        <v>8102295.0</v>
      </c>
      <c r="E9" s="6">
        <f t="shared" si="1"/>
        <v>3504118</v>
      </c>
      <c r="F9" s="11">
        <f t="shared" si="2"/>
        <v>0.6980877727</v>
      </c>
      <c r="G9" s="2"/>
      <c r="H9" s="6">
        <f t="shared" si="3"/>
        <v>3504118</v>
      </c>
      <c r="I9" s="10">
        <v>3250264.0</v>
      </c>
      <c r="J9" s="6">
        <f t="shared" si="4"/>
        <v>253854</v>
      </c>
      <c r="K9" s="2"/>
      <c r="L9" s="2"/>
      <c r="M9" s="2"/>
      <c r="N9" s="6">
        <f t="shared" si="5"/>
        <v>253854</v>
      </c>
      <c r="O9" s="2"/>
      <c r="P9" s="6">
        <f t="shared" si="6"/>
        <v>253854</v>
      </c>
      <c r="Q9" s="2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5">
        <v>1888.0</v>
      </c>
      <c r="B10" s="6">
        <v>1.3195536E7</v>
      </c>
      <c r="C10" s="6"/>
      <c r="D10" s="10">
        <v>9324761.0</v>
      </c>
      <c r="E10" s="6">
        <f t="shared" si="1"/>
        <v>3870775</v>
      </c>
      <c r="F10" s="11">
        <f t="shared" si="2"/>
        <v>0.7066602675</v>
      </c>
      <c r="G10" s="2"/>
      <c r="H10" s="6">
        <f t="shared" si="3"/>
        <v>3870775</v>
      </c>
      <c r="I10" s="10">
        <v>3544351.0</v>
      </c>
      <c r="J10" s="6">
        <f t="shared" si="4"/>
        <v>326424</v>
      </c>
      <c r="K10" s="2"/>
      <c r="L10" s="2"/>
      <c r="M10" s="2"/>
      <c r="N10" s="6">
        <f t="shared" si="5"/>
        <v>326424</v>
      </c>
      <c r="O10" s="2"/>
      <c r="P10" s="6">
        <f t="shared" si="6"/>
        <v>326424</v>
      </c>
      <c r="Q10" s="3" t="s">
        <v>23</v>
      </c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5">
        <v>1889.0</v>
      </c>
      <c r="B11" s="6">
        <v>1.503066E7</v>
      </c>
      <c r="C11" s="6"/>
      <c r="D11" s="10">
        <v>9024601.0</v>
      </c>
      <c r="E11" s="6">
        <f t="shared" si="1"/>
        <v>6006059</v>
      </c>
      <c r="F11" s="11">
        <f t="shared" si="2"/>
        <v>0.6004128229</v>
      </c>
      <c r="G11" s="2"/>
      <c r="H11" s="6">
        <f t="shared" si="3"/>
        <v>6006059</v>
      </c>
      <c r="I11" s="10">
        <v>3779133.0</v>
      </c>
      <c r="J11" s="6">
        <f t="shared" si="4"/>
        <v>2226926</v>
      </c>
      <c r="K11" s="2"/>
      <c r="L11" s="2"/>
      <c r="M11" s="2"/>
      <c r="N11" s="6">
        <f t="shared" si="5"/>
        <v>2226926</v>
      </c>
      <c r="O11" s="2"/>
      <c r="P11" s="6">
        <f t="shared" si="6"/>
        <v>2226926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5">
        <v>1890.0</v>
      </c>
      <c r="B12" s="6">
        <v>1.6552529E7</v>
      </c>
      <c r="C12" s="6"/>
      <c r="D12" s="10">
        <v>1.0252828E7</v>
      </c>
      <c r="E12" s="6">
        <f t="shared" si="1"/>
        <v>6299701</v>
      </c>
      <c r="F12" s="11">
        <f t="shared" si="2"/>
        <v>0.6194115715</v>
      </c>
      <c r="G12" s="2"/>
      <c r="H12" s="6">
        <f t="shared" si="3"/>
        <v>6299701</v>
      </c>
      <c r="I12" s="10">
        <v>4246618.0</v>
      </c>
      <c r="J12" s="6">
        <f t="shared" si="4"/>
        <v>2053083</v>
      </c>
      <c r="K12" s="2"/>
      <c r="L12" s="2"/>
      <c r="M12" s="2"/>
      <c r="N12" s="6">
        <f t="shared" si="5"/>
        <v>2053083</v>
      </c>
      <c r="O12" s="2"/>
      <c r="P12" s="6">
        <f t="shared" si="6"/>
        <v>2053083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5">
        <v>1891.0</v>
      </c>
      <c r="B13" s="6">
        <v>2.0241096E7</v>
      </c>
      <c r="C13" s="6"/>
      <c r="D13" s="10">
        <v>1.2231436E7</v>
      </c>
      <c r="E13" s="6">
        <f t="shared" si="1"/>
        <v>8009660</v>
      </c>
      <c r="F13" s="11">
        <f t="shared" si="2"/>
        <v>0.6042872382</v>
      </c>
      <c r="G13" s="2"/>
      <c r="H13" s="6">
        <f t="shared" si="3"/>
        <v>8009660</v>
      </c>
      <c r="I13" s="10">
        <v>4664494.0</v>
      </c>
      <c r="J13" s="6">
        <f t="shared" si="4"/>
        <v>3345166</v>
      </c>
      <c r="K13" s="2"/>
      <c r="L13" s="2"/>
      <c r="M13" s="2"/>
      <c r="N13" s="6">
        <f t="shared" si="5"/>
        <v>3345166</v>
      </c>
      <c r="O13" s="2"/>
      <c r="P13" s="6">
        <f t="shared" si="6"/>
        <v>3345166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5">
        <v>1892.0</v>
      </c>
      <c r="B14" s="6">
        <v>2.1409352E7</v>
      </c>
      <c r="C14" s="6"/>
      <c r="D14" s="10">
        <v>1.2989004E7</v>
      </c>
      <c r="E14" s="6">
        <f t="shared" si="1"/>
        <v>8420348</v>
      </c>
      <c r="F14" s="11">
        <f t="shared" si="2"/>
        <v>0.6066976712</v>
      </c>
      <c r="G14" s="6">
        <v>203602.0</v>
      </c>
      <c r="H14" s="6">
        <f t="shared" si="3"/>
        <v>8623950</v>
      </c>
      <c r="I14" s="10">
        <v>5102018.0</v>
      </c>
      <c r="J14" s="6">
        <f t="shared" si="4"/>
        <v>3521932</v>
      </c>
      <c r="K14" s="2"/>
      <c r="L14" s="2"/>
      <c r="M14" s="2"/>
      <c r="N14" s="6">
        <f t="shared" si="5"/>
        <v>3318330</v>
      </c>
      <c r="O14" s="6">
        <v>203602.0</v>
      </c>
      <c r="P14" s="6">
        <f t="shared" si="6"/>
        <v>3521932</v>
      </c>
      <c r="Q14" s="3" t="s">
        <v>24</v>
      </c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5">
        <v>1893.0</v>
      </c>
      <c r="B15" s="6">
        <v>2.0962317E7</v>
      </c>
      <c r="C15" s="6"/>
      <c r="D15" s="10">
        <v>1.3220901E7</v>
      </c>
      <c r="E15" s="6">
        <f t="shared" si="1"/>
        <v>7741416</v>
      </c>
      <c r="F15" s="11">
        <f t="shared" si="2"/>
        <v>0.6306984576</v>
      </c>
      <c r="G15" s="6">
        <v>209863.0</v>
      </c>
      <c r="H15" s="6">
        <f t="shared" si="3"/>
        <v>7951279</v>
      </c>
      <c r="I15" s="10">
        <v>5338597.0</v>
      </c>
      <c r="J15" s="6">
        <f t="shared" si="4"/>
        <v>2612682</v>
      </c>
      <c r="K15" s="2"/>
      <c r="L15" s="2"/>
      <c r="M15" s="2"/>
      <c r="N15" s="6">
        <f t="shared" si="5"/>
        <v>2402819</v>
      </c>
      <c r="O15" s="6">
        <v>209863.0</v>
      </c>
      <c r="P15" s="6">
        <f t="shared" si="6"/>
        <v>2612682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5">
        <v>1894.0</v>
      </c>
      <c r="B16" s="6">
        <v>1.8752168E7</v>
      </c>
      <c r="C16" s="6"/>
      <c r="D16" s="10">
        <v>1.2328859E7</v>
      </c>
      <c r="E16" s="6">
        <f t="shared" si="1"/>
        <v>6423309</v>
      </c>
      <c r="F16" s="11">
        <f t="shared" si="2"/>
        <v>0.6574631264</v>
      </c>
      <c r="G16" s="6">
        <v>333826.0</v>
      </c>
      <c r="H16" s="6">
        <f t="shared" si="3"/>
        <v>6757135</v>
      </c>
      <c r="I16" s="10">
        <v>6589379.0</v>
      </c>
      <c r="J16" s="6">
        <f t="shared" si="4"/>
        <v>167756</v>
      </c>
      <c r="K16" s="2"/>
      <c r="L16" s="2"/>
      <c r="M16" s="10">
        <v>694487.0</v>
      </c>
      <c r="N16" s="6">
        <f t="shared" si="5"/>
        <v>-860557</v>
      </c>
      <c r="O16" s="6">
        <v>333826.0</v>
      </c>
      <c r="P16" s="6">
        <f t="shared" si="6"/>
        <v>-526731</v>
      </c>
      <c r="Q16" s="3" t="s">
        <v>25</v>
      </c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5">
        <v>1895.0</v>
      </c>
      <c r="B17" s="6">
        <v>1.8941037E7</v>
      </c>
      <c r="C17" s="6"/>
      <c r="D17" s="10">
        <v>1.1460086E7</v>
      </c>
      <c r="E17" s="6">
        <f t="shared" si="1"/>
        <v>7480951</v>
      </c>
      <c r="F17" s="11">
        <f t="shared" si="2"/>
        <v>0.6050400514</v>
      </c>
      <c r="G17" s="6">
        <v>552913.0</v>
      </c>
      <c r="H17" s="6">
        <f t="shared" si="3"/>
        <v>8033864</v>
      </c>
      <c r="I17" s="10">
        <v>6659479.0</v>
      </c>
      <c r="J17" s="6">
        <f t="shared" si="4"/>
        <v>1374385</v>
      </c>
      <c r="K17" s="2"/>
      <c r="L17" s="2"/>
      <c r="M17" s="2"/>
      <c r="N17" s="6">
        <f t="shared" si="5"/>
        <v>821472</v>
      </c>
      <c r="O17" s="6">
        <v>552913.0</v>
      </c>
      <c r="P17" s="6">
        <f t="shared" si="6"/>
        <v>1374385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5">
        <v>1896.0</v>
      </c>
      <c r="B18" s="6">
        <v>2.0681597E7</v>
      </c>
      <c r="C18" s="6"/>
      <c r="D18" s="10">
        <v>1.2574015E7</v>
      </c>
      <c r="E18" s="6">
        <f t="shared" si="1"/>
        <v>8107582</v>
      </c>
      <c r="F18" s="11">
        <f t="shared" si="2"/>
        <v>0.6079808537</v>
      </c>
      <c r="G18" s="6">
        <v>511165.0</v>
      </c>
      <c r="H18" s="6">
        <f t="shared" si="3"/>
        <v>8618747</v>
      </c>
      <c r="I18" s="10">
        <v>6708084.0</v>
      </c>
      <c r="J18" s="6">
        <f t="shared" si="4"/>
        <v>1910663</v>
      </c>
      <c r="K18" s="2"/>
      <c r="L18" s="2"/>
      <c r="M18" s="10">
        <v>203890.0</v>
      </c>
      <c r="N18" s="6">
        <f t="shared" si="5"/>
        <v>1195608</v>
      </c>
      <c r="O18" s="6">
        <v>511165.0</v>
      </c>
      <c r="P18" s="6">
        <f t="shared" si="6"/>
        <v>1706773</v>
      </c>
      <c r="Q18" s="3" t="s">
        <v>26</v>
      </c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5">
        <v>1897.0</v>
      </c>
      <c r="B19" s="6">
        <v>2.4049535E7</v>
      </c>
      <c r="C19" s="6"/>
      <c r="D19" s="10">
        <v>1.3745759E7</v>
      </c>
      <c r="E19" s="6">
        <f t="shared" si="1"/>
        <v>10303776</v>
      </c>
      <c r="F19" s="11">
        <f t="shared" si="2"/>
        <v>0.5715602817</v>
      </c>
      <c r="G19" s="6">
        <v>340706.0</v>
      </c>
      <c r="H19" s="6">
        <f t="shared" si="3"/>
        <v>10644482</v>
      </c>
      <c r="I19" s="10">
        <v>6783367.0</v>
      </c>
      <c r="J19" s="6">
        <f t="shared" si="4"/>
        <v>3861115</v>
      </c>
      <c r="K19" s="2"/>
      <c r="L19" s="2"/>
      <c r="M19" s="2"/>
      <c r="N19" s="6">
        <f t="shared" si="5"/>
        <v>3520409</v>
      </c>
      <c r="O19" s="6">
        <v>340706.0</v>
      </c>
      <c r="P19" s="6">
        <f t="shared" si="6"/>
        <v>3861115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5">
        <v>1898.0</v>
      </c>
      <c r="B20" s="6">
        <v>2.6138977E7</v>
      </c>
      <c r="C20" s="6"/>
      <c r="D20" s="10">
        <v>1.5663606E7</v>
      </c>
      <c r="E20" s="6">
        <f t="shared" si="1"/>
        <v>10475371</v>
      </c>
      <c r="F20" s="11">
        <f t="shared" si="2"/>
        <v>0.599243268</v>
      </c>
      <c r="G20" s="6">
        <v>423367.0</v>
      </c>
      <c r="H20" s="6">
        <f t="shared" si="3"/>
        <v>10898738</v>
      </c>
      <c r="I20" s="10">
        <v>6774321.0</v>
      </c>
      <c r="J20" s="6">
        <f t="shared" si="4"/>
        <v>4124417</v>
      </c>
      <c r="K20" s="2"/>
      <c r="L20" s="2"/>
      <c r="M20" s="2"/>
      <c r="N20" s="6">
        <f t="shared" si="5"/>
        <v>3701050</v>
      </c>
      <c r="O20" s="6">
        <v>423367.0</v>
      </c>
      <c r="P20" s="6">
        <f t="shared" si="6"/>
        <v>4124417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5">
        <v>1899.0</v>
      </c>
      <c r="B21" s="6">
        <v>2.9230038E7</v>
      </c>
      <c r="C21" s="6"/>
      <c r="D21" s="10">
        <v>1.6999873E7</v>
      </c>
      <c r="E21" s="6">
        <f t="shared" si="1"/>
        <v>12230165</v>
      </c>
      <c r="F21" s="11">
        <f t="shared" si="2"/>
        <v>0.5815891515</v>
      </c>
      <c r="G21" s="6">
        <v>1150199.0</v>
      </c>
      <c r="H21" s="6">
        <f t="shared" si="3"/>
        <v>13380364</v>
      </c>
      <c r="I21" s="10">
        <v>6816676.0</v>
      </c>
      <c r="J21" s="6">
        <f t="shared" si="4"/>
        <v>6563688</v>
      </c>
      <c r="K21" s="2"/>
      <c r="L21" s="2"/>
      <c r="M21" s="10">
        <v>155000.0</v>
      </c>
      <c r="N21" s="6">
        <f t="shared" si="5"/>
        <v>5258489</v>
      </c>
      <c r="O21" s="6">
        <v>1150199.0</v>
      </c>
      <c r="P21" s="6">
        <f t="shared" si="6"/>
        <v>6408688</v>
      </c>
      <c r="Q21" s="3" t="s">
        <v>27</v>
      </c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5" t="s">
        <v>28</v>
      </c>
      <c r="B22" s="6">
        <v>1.4167798E7</v>
      </c>
      <c r="C22" s="6"/>
      <c r="D22" s="10">
        <v>8889851.0</v>
      </c>
      <c r="E22" s="6">
        <f t="shared" si="1"/>
        <v>5277947</v>
      </c>
      <c r="F22" s="11">
        <f t="shared" si="2"/>
        <v>0.6274687852</v>
      </c>
      <c r="G22" s="6">
        <v>1011359.0</v>
      </c>
      <c r="H22" s="6">
        <f t="shared" si="3"/>
        <v>6289306</v>
      </c>
      <c r="I22" s="10">
        <v>3434245.0</v>
      </c>
      <c r="J22" s="6">
        <f t="shared" si="4"/>
        <v>2855061</v>
      </c>
      <c r="K22" s="2"/>
      <c r="L22" s="2"/>
      <c r="M22" s="2"/>
      <c r="N22" s="6">
        <f t="shared" si="5"/>
        <v>1843702</v>
      </c>
      <c r="O22" s="6">
        <v>1011359.0</v>
      </c>
      <c r="P22" s="6">
        <f t="shared" si="6"/>
        <v>2855061</v>
      </c>
      <c r="Q22" s="3" t="s">
        <v>29</v>
      </c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2" t="s">
        <v>30</v>
      </c>
      <c r="B23" s="6">
        <v>3.0855203E7</v>
      </c>
      <c r="C23" s="6"/>
      <c r="D23" s="10">
        <v>1.8745828E7</v>
      </c>
      <c r="E23" s="6">
        <f t="shared" si="1"/>
        <v>12109375</v>
      </c>
      <c r="F23" s="11">
        <f t="shared" si="2"/>
        <v>0.6075418788</v>
      </c>
      <c r="G23" s="6">
        <v>933426.0</v>
      </c>
      <c r="H23" s="6">
        <f t="shared" si="3"/>
        <v>13042801</v>
      </c>
      <c r="I23" s="10">
        <v>7305836.0</v>
      </c>
      <c r="J23" s="6">
        <f t="shared" si="4"/>
        <v>5736965</v>
      </c>
      <c r="K23" s="2"/>
      <c r="L23" s="10">
        <v>150000.0</v>
      </c>
      <c r="M23" s="2"/>
      <c r="N23" s="6">
        <f t="shared" si="5"/>
        <v>4653539</v>
      </c>
      <c r="O23" s="6">
        <v>933426.0</v>
      </c>
      <c r="P23" s="6">
        <f t="shared" si="6"/>
        <v>5586965</v>
      </c>
      <c r="Q23" s="3" t="s">
        <v>31</v>
      </c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2" t="s">
        <v>32</v>
      </c>
      <c r="B24" s="6">
        <v>3.7503054E7</v>
      </c>
      <c r="C24" s="6"/>
      <c r="D24" s="10">
        <v>2.3417142E7</v>
      </c>
      <c r="E24" s="6">
        <f t="shared" si="1"/>
        <v>14085912</v>
      </c>
      <c r="F24" s="11">
        <f t="shared" si="2"/>
        <v>0.6244062684</v>
      </c>
      <c r="G24" s="6">
        <v>958827.0</v>
      </c>
      <c r="H24" s="6">
        <f t="shared" si="3"/>
        <v>15044739</v>
      </c>
      <c r="I24" s="10">
        <v>7334825.0</v>
      </c>
      <c r="J24" s="6">
        <f t="shared" si="4"/>
        <v>7709914</v>
      </c>
      <c r="K24" s="2"/>
      <c r="L24" s="10">
        <v>150000.0</v>
      </c>
      <c r="M24" s="2"/>
      <c r="N24" s="6">
        <f t="shared" si="5"/>
        <v>6601087</v>
      </c>
      <c r="O24" s="6">
        <v>958827.0</v>
      </c>
      <c r="P24" s="6">
        <f t="shared" si="6"/>
        <v>7559914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2" t="s">
        <v>33</v>
      </c>
      <c r="B25" s="6">
        <v>4.3957373E7</v>
      </c>
      <c r="C25" s="6"/>
      <c r="D25" s="10">
        <v>2.8120527E7</v>
      </c>
      <c r="E25" s="6">
        <f t="shared" si="1"/>
        <v>15836846</v>
      </c>
      <c r="F25" s="11">
        <f t="shared" si="2"/>
        <v>0.6397226468</v>
      </c>
      <c r="G25" s="6">
        <v>1286812.0</v>
      </c>
      <c r="H25" s="6">
        <f t="shared" si="3"/>
        <v>17123658</v>
      </c>
      <c r="I25" s="10">
        <v>7052197.0</v>
      </c>
      <c r="J25" s="6">
        <f t="shared" si="4"/>
        <v>10071461</v>
      </c>
      <c r="K25" s="2"/>
      <c r="L25" s="10">
        <v>150000.0</v>
      </c>
      <c r="M25" s="2"/>
      <c r="N25" s="6">
        <f t="shared" si="5"/>
        <v>8634649</v>
      </c>
      <c r="O25" s="6">
        <v>1286812.0</v>
      </c>
      <c r="P25" s="6">
        <f t="shared" si="6"/>
        <v>9921461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2" t="s">
        <v>34</v>
      </c>
      <c r="B26" s="6">
        <v>4.6469132E7</v>
      </c>
      <c r="C26" s="6"/>
      <c r="D26" s="10">
        <v>3.2256027E7</v>
      </c>
      <c r="E26" s="6">
        <f t="shared" si="1"/>
        <v>14213105</v>
      </c>
      <c r="F26" s="11">
        <f t="shared" si="2"/>
        <v>0.6941387887</v>
      </c>
      <c r="G26" s="6">
        <v>1691269.0</v>
      </c>
      <c r="H26" s="6">
        <f t="shared" si="3"/>
        <v>15904374</v>
      </c>
      <c r="I26" s="10">
        <v>7586097.0</v>
      </c>
      <c r="J26" s="6">
        <f t="shared" si="4"/>
        <v>8318277</v>
      </c>
      <c r="K26" s="10">
        <v>80000.0</v>
      </c>
      <c r="L26" s="10">
        <v>150000.0</v>
      </c>
      <c r="M26" s="2"/>
      <c r="N26" s="6">
        <f t="shared" si="5"/>
        <v>6397008</v>
      </c>
      <c r="O26" s="6">
        <v>1691269.0</v>
      </c>
      <c r="P26" s="6">
        <f t="shared" si="6"/>
        <v>8088277</v>
      </c>
      <c r="Q26" s="3" t="s">
        <v>35</v>
      </c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2" t="s">
        <v>36</v>
      </c>
      <c r="B27" s="6">
        <v>5.0481882E7</v>
      </c>
      <c r="C27" s="6"/>
      <c r="D27" s="10">
        <v>3.5006794E7</v>
      </c>
      <c r="E27" s="6">
        <f t="shared" si="1"/>
        <v>15475088</v>
      </c>
      <c r="F27" s="11">
        <f t="shared" si="2"/>
        <v>0.6934526332</v>
      </c>
      <c r="G27" s="6">
        <v>1584664.0</v>
      </c>
      <c r="H27" s="6">
        <f t="shared" si="3"/>
        <v>17059752</v>
      </c>
      <c r="I27" s="10">
        <v>7954066.0</v>
      </c>
      <c r="J27" s="6">
        <f t="shared" si="4"/>
        <v>9105686</v>
      </c>
      <c r="K27" s="10">
        <v>80000.0</v>
      </c>
      <c r="L27" s="10">
        <v>150000.0</v>
      </c>
      <c r="M27" s="2"/>
      <c r="N27" s="6">
        <f t="shared" si="5"/>
        <v>7291022</v>
      </c>
      <c r="O27" s="6">
        <v>1584664.0</v>
      </c>
      <c r="P27" s="6">
        <f t="shared" si="6"/>
        <v>8875686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2" t="s">
        <v>37</v>
      </c>
      <c r="B28" s="6">
        <v>6.1669758E7</v>
      </c>
      <c r="C28" s="6">
        <v>652577.0</v>
      </c>
      <c r="D28" s="10">
        <v>3.8696445E7</v>
      </c>
      <c r="E28" s="6">
        <f t="shared" si="1"/>
        <v>23625890</v>
      </c>
      <c r="F28" s="11">
        <f t="shared" si="2"/>
        <v>0.6274784636</v>
      </c>
      <c r="G28" s="6">
        <v>1316871.0</v>
      </c>
      <c r="H28" s="6">
        <f t="shared" si="3"/>
        <v>24942761</v>
      </c>
      <c r="I28" s="10">
        <v>8350545.0</v>
      </c>
      <c r="J28" s="6">
        <f t="shared" si="4"/>
        <v>16592216</v>
      </c>
      <c r="K28" s="10">
        <v>80000.0</v>
      </c>
      <c r="L28" s="10">
        <v>500000.0</v>
      </c>
      <c r="M28" s="2"/>
      <c r="N28" s="6">
        <f t="shared" si="5"/>
        <v>14695345</v>
      </c>
      <c r="O28" s="6">
        <v>1316871.0</v>
      </c>
      <c r="P28" s="6">
        <f t="shared" si="6"/>
        <v>16012216</v>
      </c>
      <c r="Q28" s="3" t="s">
        <v>38</v>
      </c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2" t="s">
        <v>39</v>
      </c>
      <c r="B29" s="6">
        <v>7.2217528E7</v>
      </c>
      <c r="C29" s="6">
        <v>723649.0</v>
      </c>
      <c r="D29" s="10">
        <v>4.6914219E7</v>
      </c>
      <c r="E29" s="6">
        <f t="shared" si="1"/>
        <v>26026958</v>
      </c>
      <c r="F29" s="11">
        <f t="shared" si="2"/>
        <v>0.6496237174</v>
      </c>
      <c r="G29" s="6">
        <v>1640832.0</v>
      </c>
      <c r="H29" s="6">
        <f t="shared" si="3"/>
        <v>27667790</v>
      </c>
      <c r="I29" s="10">
        <v>8511756.0</v>
      </c>
      <c r="J29" s="6">
        <f t="shared" si="4"/>
        <v>19156034</v>
      </c>
      <c r="K29" s="10">
        <v>80000.0</v>
      </c>
      <c r="L29" s="10">
        <v>700000.0</v>
      </c>
      <c r="M29" s="2"/>
      <c r="N29" s="6">
        <f t="shared" si="5"/>
        <v>16735202</v>
      </c>
      <c r="O29" s="6">
        <v>1640832.0</v>
      </c>
      <c r="P29" s="6">
        <f t="shared" si="6"/>
        <v>18376034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2" t="s">
        <v>40</v>
      </c>
      <c r="B30" s="6">
        <v>7.1384174E7</v>
      </c>
      <c r="C30" s="6">
        <v>1112759.0</v>
      </c>
      <c r="D30" s="10">
        <v>4.9591808E7</v>
      </c>
      <c r="E30" s="6">
        <f t="shared" si="1"/>
        <v>22905125</v>
      </c>
      <c r="F30" s="11">
        <f t="shared" si="2"/>
        <v>0.6947171232</v>
      </c>
      <c r="G30" s="6">
        <v>1541874.0</v>
      </c>
      <c r="H30" s="6">
        <f t="shared" si="3"/>
        <v>24446999</v>
      </c>
      <c r="I30" s="10">
        <v>8770076.0</v>
      </c>
      <c r="J30" s="6">
        <f t="shared" si="4"/>
        <v>15676923</v>
      </c>
      <c r="K30" s="10">
        <v>80000.0</v>
      </c>
      <c r="L30" s="10">
        <v>800000.0</v>
      </c>
      <c r="M30" s="2"/>
      <c r="N30" s="6">
        <f t="shared" si="5"/>
        <v>13255049</v>
      </c>
      <c r="O30" s="6">
        <v>1541874.0</v>
      </c>
      <c r="P30" s="6">
        <f t="shared" si="6"/>
        <v>14796923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2" t="s">
        <v>41</v>
      </c>
      <c r="B31" s="6">
        <v>7.6313321E7</v>
      </c>
      <c r="C31" s="6">
        <v>399909.0</v>
      </c>
      <c r="D31" s="10">
        <v>5.3357748E7</v>
      </c>
      <c r="E31" s="6">
        <f t="shared" si="1"/>
        <v>23355482</v>
      </c>
      <c r="F31" s="11">
        <f t="shared" si="2"/>
        <v>0.6991931068</v>
      </c>
      <c r="G31" s="6">
        <v>1906579.0</v>
      </c>
      <c r="H31" s="6">
        <f t="shared" si="3"/>
        <v>25262061</v>
      </c>
      <c r="I31" s="10">
        <v>9427033.0</v>
      </c>
      <c r="J31" s="6">
        <f t="shared" si="4"/>
        <v>15835028</v>
      </c>
      <c r="K31" s="10">
        <v>80000.0</v>
      </c>
      <c r="L31" s="10">
        <v>800000.0</v>
      </c>
      <c r="M31" s="2"/>
      <c r="N31" s="6">
        <f t="shared" si="5"/>
        <v>13048449</v>
      </c>
      <c r="O31" s="6">
        <v>1906579.0</v>
      </c>
      <c r="P31" s="6">
        <f t="shared" si="6"/>
        <v>14955028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2" t="s">
        <v>42</v>
      </c>
      <c r="B32" s="6">
        <v>9.498949E7</v>
      </c>
      <c r="C32" s="6">
        <v>909236.0</v>
      </c>
      <c r="D32" s="10">
        <v>6.1149534E7</v>
      </c>
      <c r="E32" s="6">
        <f t="shared" si="1"/>
        <v>34749192</v>
      </c>
      <c r="F32" s="11">
        <f t="shared" si="2"/>
        <v>0.6437505244</v>
      </c>
      <c r="G32" s="6">
        <v>2426477.0</v>
      </c>
      <c r="H32" s="6">
        <f t="shared" si="3"/>
        <v>37175669</v>
      </c>
      <c r="I32" s="10">
        <v>9916941.0</v>
      </c>
      <c r="J32" s="6">
        <f t="shared" si="4"/>
        <v>27258728</v>
      </c>
      <c r="K32" s="10">
        <v>80000.0</v>
      </c>
      <c r="L32" s="10">
        <v>900000.0</v>
      </c>
      <c r="M32" s="2"/>
      <c r="N32" s="6">
        <f t="shared" si="5"/>
        <v>23852251</v>
      </c>
      <c r="O32" s="6">
        <v>2426477.0</v>
      </c>
      <c r="P32" s="6">
        <f t="shared" si="6"/>
        <v>26278728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2" t="s">
        <v>43</v>
      </c>
      <c r="B33" s="6">
        <v>1.04167808E8</v>
      </c>
      <c r="C33" s="6">
        <v>1118350.0</v>
      </c>
      <c r="D33" s="10">
        <v>6.7467978E7</v>
      </c>
      <c r="E33" s="6">
        <f t="shared" si="1"/>
        <v>37818180</v>
      </c>
      <c r="F33" s="11">
        <f t="shared" si="2"/>
        <v>0.6476854922</v>
      </c>
      <c r="G33" s="2"/>
      <c r="H33" s="6">
        <f t="shared" si="3"/>
        <v>37818180</v>
      </c>
      <c r="I33" s="10">
        <v>1.0011071E7</v>
      </c>
      <c r="J33" s="6">
        <f t="shared" si="4"/>
        <v>27807109</v>
      </c>
      <c r="K33" s="10">
        <v>80000.0</v>
      </c>
      <c r="L33" s="10">
        <v>1000000.0</v>
      </c>
      <c r="M33" s="2"/>
      <c r="N33" s="6">
        <f t="shared" ref="N33:N49" si="7">H33-I33-K33-L33-M33</f>
        <v>26727109</v>
      </c>
      <c r="O33" s="6">
        <v>5046856.0</v>
      </c>
      <c r="P33" s="6">
        <f t="shared" si="6"/>
        <v>31773965</v>
      </c>
      <c r="Q33" s="3" t="s">
        <v>44</v>
      </c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2" t="s">
        <v>45</v>
      </c>
      <c r="B34" s="6">
        <v>1.23319541E8</v>
      </c>
      <c r="C34" s="6">
        <v>1104449.0</v>
      </c>
      <c r="D34" s="10">
        <v>8.0021298E7</v>
      </c>
      <c r="E34" s="6">
        <f t="shared" si="1"/>
        <v>44402692</v>
      </c>
      <c r="F34" s="11">
        <f t="shared" si="2"/>
        <v>0.6488939008</v>
      </c>
      <c r="G34" s="2"/>
      <c r="H34" s="6">
        <f t="shared" si="3"/>
        <v>44402692</v>
      </c>
      <c r="I34" s="10">
        <v>1.0524937E7</v>
      </c>
      <c r="J34" s="6">
        <f t="shared" si="4"/>
        <v>33877755</v>
      </c>
      <c r="K34" s="10">
        <v>125000.0</v>
      </c>
      <c r="L34" s="10">
        <v>1000000.0</v>
      </c>
      <c r="M34" s="2"/>
      <c r="N34" s="6">
        <f t="shared" si="7"/>
        <v>32752755</v>
      </c>
      <c r="O34" s="6">
        <v>5158585.0</v>
      </c>
      <c r="P34" s="6">
        <f t="shared" si="6"/>
        <v>37911340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2" t="s">
        <v>46</v>
      </c>
      <c r="B35" s="6">
        <v>1.393957E8</v>
      </c>
      <c r="C35" s="6">
        <v>1245563.0</v>
      </c>
      <c r="D35" s="10">
        <v>9.3149826E7</v>
      </c>
      <c r="E35" s="6">
        <f t="shared" si="1"/>
        <v>47491437</v>
      </c>
      <c r="F35" s="11">
        <f t="shared" si="2"/>
        <v>0.6682403116</v>
      </c>
      <c r="G35" s="2"/>
      <c r="H35" s="6">
        <f t="shared" si="3"/>
        <v>47491437</v>
      </c>
      <c r="I35" s="10">
        <v>1.0876352E7</v>
      </c>
      <c r="J35" s="6">
        <f t="shared" si="4"/>
        <v>36615085</v>
      </c>
      <c r="K35" s="10">
        <v>125000.0</v>
      </c>
      <c r="L35" s="10">
        <v>1000000.0</v>
      </c>
      <c r="M35" s="2"/>
      <c r="N35" s="6">
        <f t="shared" si="7"/>
        <v>35490085</v>
      </c>
      <c r="O35" s="6">
        <v>6598151.0</v>
      </c>
      <c r="P35" s="6">
        <f t="shared" si="6"/>
        <v>42088236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2" t="s">
        <v>47</v>
      </c>
      <c r="B36" s="6">
        <v>1.29814824E8</v>
      </c>
      <c r="C36" s="6">
        <v>-2115843.0</v>
      </c>
      <c r="D36" s="10">
        <v>8.7388896E7</v>
      </c>
      <c r="E36" s="6">
        <f t="shared" si="1"/>
        <v>40310085</v>
      </c>
      <c r="F36" s="11">
        <f t="shared" si="2"/>
        <v>0.6731811769</v>
      </c>
      <c r="G36" s="2"/>
      <c r="H36" s="6">
        <f t="shared" si="3"/>
        <v>40310085</v>
      </c>
      <c r="I36" s="10">
        <v>1.0227311E7</v>
      </c>
      <c r="J36" s="6">
        <f t="shared" si="4"/>
        <v>30082774</v>
      </c>
      <c r="K36" s="10">
        <v>125000.0</v>
      </c>
      <c r="L36" s="2"/>
      <c r="M36" s="2"/>
      <c r="N36" s="6">
        <f t="shared" si="7"/>
        <v>29957774</v>
      </c>
      <c r="O36" s="6">
        <v>8587871.0</v>
      </c>
      <c r="P36" s="6">
        <f t="shared" si="6"/>
        <v>38545645</v>
      </c>
      <c r="Q36" s="3" t="s">
        <v>48</v>
      </c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2" t="s">
        <v>49</v>
      </c>
      <c r="B37" s="6">
        <v>9.886521E7</v>
      </c>
      <c r="C37" s="6">
        <v>-1494151.0</v>
      </c>
      <c r="D37" s="10">
        <v>6.5290583E7</v>
      </c>
      <c r="E37" s="6">
        <f t="shared" si="1"/>
        <v>32080476</v>
      </c>
      <c r="F37" s="11">
        <f t="shared" si="2"/>
        <v>0.660399983</v>
      </c>
      <c r="G37" s="2"/>
      <c r="H37" s="6">
        <f t="shared" si="3"/>
        <v>32080476</v>
      </c>
      <c r="I37" s="10">
        <v>1.044651E7</v>
      </c>
      <c r="J37" s="6">
        <f t="shared" si="4"/>
        <v>21633966</v>
      </c>
      <c r="K37" s="10">
        <v>125000.0</v>
      </c>
      <c r="L37" s="2"/>
      <c r="M37" s="2"/>
      <c r="N37" s="6">
        <f t="shared" si="7"/>
        <v>21508966</v>
      </c>
      <c r="O37" s="6">
        <v>1.0969332E7</v>
      </c>
      <c r="P37" s="6">
        <f t="shared" si="6"/>
        <v>32478298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2" t="s">
        <v>50</v>
      </c>
      <c r="B38" s="6">
        <v>1.29481886E8</v>
      </c>
      <c r="C38" s="6">
        <v>-1923290.0</v>
      </c>
      <c r="D38" s="10">
        <v>8.0255965E7</v>
      </c>
      <c r="E38" s="6">
        <f t="shared" si="1"/>
        <v>47302631</v>
      </c>
      <c r="F38" s="11">
        <f t="shared" si="2"/>
        <v>0.6198238802</v>
      </c>
      <c r="G38" s="2"/>
      <c r="H38" s="6">
        <f t="shared" si="3"/>
        <v>47302631</v>
      </c>
      <c r="I38" s="10">
        <v>1.0306196E7</v>
      </c>
      <c r="J38" s="6">
        <f t="shared" si="4"/>
        <v>36996435</v>
      </c>
      <c r="K38" s="10">
        <v>125000.0</v>
      </c>
      <c r="L38" s="2"/>
      <c r="M38" s="2"/>
      <c r="N38" s="6">
        <f t="shared" si="7"/>
        <v>36871435</v>
      </c>
      <c r="O38" s="6">
        <v>9940955.0</v>
      </c>
      <c r="P38" s="6">
        <f t="shared" si="6"/>
        <v>46812390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5" t="s">
        <v>51</v>
      </c>
      <c r="B39" s="6">
        <v>7.6717965E7</v>
      </c>
      <c r="C39" s="6">
        <v>-1144071.0</v>
      </c>
      <c r="D39" s="10">
        <v>4.58432E7</v>
      </c>
      <c r="E39" s="6">
        <f t="shared" si="1"/>
        <v>29730694</v>
      </c>
      <c r="F39" s="11">
        <f t="shared" si="2"/>
        <v>0.5975549534</v>
      </c>
      <c r="G39" s="2"/>
      <c r="H39" s="6">
        <f t="shared" si="3"/>
        <v>29730694</v>
      </c>
      <c r="I39" s="10">
        <v>5132551.0</v>
      </c>
      <c r="J39" s="6">
        <f t="shared" si="4"/>
        <v>24598143</v>
      </c>
      <c r="K39" s="10">
        <v>200000.0</v>
      </c>
      <c r="L39" s="2"/>
      <c r="M39" s="2"/>
      <c r="N39" s="6">
        <f t="shared" si="7"/>
        <v>24398143</v>
      </c>
      <c r="O39" s="6">
        <v>6415353.0</v>
      </c>
      <c r="P39" s="6">
        <f t="shared" si="6"/>
        <v>30813496</v>
      </c>
      <c r="Q39" s="3" t="s">
        <v>52</v>
      </c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>
        <v>1917.0</v>
      </c>
      <c r="B40" s="6">
        <v>1.52389335E8</v>
      </c>
      <c r="C40" s="6">
        <v>-1968683.0</v>
      </c>
      <c r="D40" s="10">
        <v>1.05843316E8</v>
      </c>
      <c r="E40" s="6">
        <f t="shared" si="1"/>
        <v>44577336</v>
      </c>
      <c r="F40" s="11">
        <f t="shared" si="2"/>
        <v>0.6945585529</v>
      </c>
      <c r="G40" s="2"/>
      <c r="H40" s="6">
        <f t="shared" si="3"/>
        <v>44577336</v>
      </c>
      <c r="I40" s="10">
        <v>1.0229143E7</v>
      </c>
      <c r="J40" s="6">
        <f t="shared" si="4"/>
        <v>34348193</v>
      </c>
      <c r="K40" s="10">
        <v>500000.0</v>
      </c>
      <c r="L40" s="2"/>
      <c r="M40" s="2"/>
      <c r="N40" s="6">
        <f t="shared" si="7"/>
        <v>33848193</v>
      </c>
      <c r="O40" s="6">
        <v>1.0713299E7</v>
      </c>
      <c r="P40" s="6">
        <f t="shared" si="6"/>
        <v>44561492</v>
      </c>
      <c r="Q40" s="3" t="s">
        <v>53</v>
      </c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>
        <v>1918.0</v>
      </c>
      <c r="B41" s="6">
        <v>1.57537698E8</v>
      </c>
      <c r="C41" s="6">
        <v>-193977.0</v>
      </c>
      <c r="D41" s="10">
        <v>1.2303531E8</v>
      </c>
      <c r="E41" s="6">
        <f t="shared" si="1"/>
        <v>34308411</v>
      </c>
      <c r="F41" s="11">
        <f t="shared" si="2"/>
        <v>0.7809896397</v>
      </c>
      <c r="G41" s="2"/>
      <c r="H41" s="6">
        <f t="shared" si="3"/>
        <v>34308411</v>
      </c>
      <c r="I41" s="10">
        <v>1.0177513E7</v>
      </c>
      <c r="J41" s="6">
        <f t="shared" si="4"/>
        <v>24130898</v>
      </c>
      <c r="K41" s="10">
        <v>500000.0</v>
      </c>
      <c r="L41" s="2"/>
      <c r="M41" s="2"/>
      <c r="N41" s="6">
        <f t="shared" si="7"/>
        <v>23630898</v>
      </c>
      <c r="O41" s="6">
        <v>8128752.0</v>
      </c>
      <c r="P41" s="6">
        <f t="shared" si="6"/>
        <v>31759650</v>
      </c>
      <c r="Q41" s="3" t="s">
        <v>54</v>
      </c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">
        <v>1919.0</v>
      </c>
      <c r="B42" s="6">
        <v>1.7692906E8</v>
      </c>
      <c r="C42" s="6"/>
      <c r="D42" s="10">
        <v>1.43996024E8</v>
      </c>
      <c r="E42" s="6">
        <f t="shared" si="1"/>
        <v>32933036</v>
      </c>
      <c r="F42" s="11">
        <f t="shared" si="2"/>
        <v>0.8138630477</v>
      </c>
      <c r="G42" s="2"/>
      <c r="H42" s="6">
        <f t="shared" si="3"/>
        <v>32933036</v>
      </c>
      <c r="I42" s="10">
        <v>1.016151E7</v>
      </c>
      <c r="J42" s="6">
        <f t="shared" si="4"/>
        <v>22771526</v>
      </c>
      <c r="K42" s="10">
        <v>500000.0</v>
      </c>
      <c r="L42" s="2"/>
      <c r="M42" s="2"/>
      <c r="N42" s="6">
        <f t="shared" si="7"/>
        <v>22271526</v>
      </c>
      <c r="O42" s="6">
        <v>9049343.0</v>
      </c>
      <c r="P42" s="6">
        <f t="shared" si="6"/>
        <v>31320869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">
        <v>1920.0</v>
      </c>
      <c r="B43" s="6">
        <v>2.16641349E8</v>
      </c>
      <c r="C43" s="6"/>
      <c r="D43" s="10">
        <v>1.83488305E8</v>
      </c>
      <c r="E43" s="6">
        <f t="shared" si="1"/>
        <v>33153044</v>
      </c>
      <c r="F43" s="11">
        <f t="shared" si="2"/>
        <v>0.8469680689</v>
      </c>
      <c r="G43" s="2"/>
      <c r="H43" s="6">
        <f t="shared" si="3"/>
        <v>33153044</v>
      </c>
      <c r="I43" s="10">
        <v>1.0775409E7</v>
      </c>
      <c r="J43" s="6">
        <f t="shared" si="4"/>
        <v>22377635</v>
      </c>
      <c r="K43" s="10">
        <v>500000.0</v>
      </c>
      <c r="L43" s="2"/>
      <c r="M43" s="2"/>
      <c r="N43" s="6">
        <f t="shared" si="7"/>
        <v>21877635</v>
      </c>
      <c r="O43" s="6">
        <v>1.0966448E7</v>
      </c>
      <c r="P43" s="6">
        <f t="shared" si="6"/>
        <v>32844083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">
        <v>1921.0</v>
      </c>
      <c r="B44" s="6">
        <v>1.93021854E8</v>
      </c>
      <c r="C44" s="6"/>
      <c r="D44" s="10">
        <v>1.58820114E8</v>
      </c>
      <c r="E44" s="6">
        <f t="shared" si="1"/>
        <v>34201740</v>
      </c>
      <c r="F44" s="11">
        <f t="shared" si="2"/>
        <v>0.8228089758</v>
      </c>
      <c r="G44" s="2"/>
      <c r="H44" s="6">
        <f t="shared" si="3"/>
        <v>34201740</v>
      </c>
      <c r="I44" s="10">
        <v>1.1519072E7</v>
      </c>
      <c r="J44" s="6">
        <f t="shared" si="4"/>
        <v>22682668</v>
      </c>
      <c r="K44" s="10">
        <v>500000.0</v>
      </c>
      <c r="L44" s="2"/>
      <c r="M44" s="2"/>
      <c r="N44" s="6">
        <f t="shared" si="7"/>
        <v>22182668</v>
      </c>
      <c r="O44" s="6">
        <v>1.0987199E7</v>
      </c>
      <c r="P44" s="6">
        <f t="shared" si="6"/>
        <v>33169867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5">
        <v>1922.0</v>
      </c>
      <c r="B45" s="6">
        <v>1.86675036E8</v>
      </c>
      <c r="C45" s="6"/>
      <c r="D45" s="10">
        <v>1.50373345E8</v>
      </c>
      <c r="E45" s="6">
        <f t="shared" si="1"/>
        <v>36301691</v>
      </c>
      <c r="F45" s="11">
        <f t="shared" si="2"/>
        <v>0.8055353743</v>
      </c>
      <c r="G45" s="2"/>
      <c r="H45" s="6">
        <f t="shared" si="3"/>
        <v>36301691</v>
      </c>
      <c r="I45" s="10">
        <v>1.3348906E7</v>
      </c>
      <c r="J45" s="6">
        <f t="shared" si="4"/>
        <v>22952785</v>
      </c>
      <c r="K45" s="10">
        <v>500000.0</v>
      </c>
      <c r="L45" s="2"/>
      <c r="M45" s="2"/>
      <c r="N45" s="6">
        <f t="shared" si="7"/>
        <v>22452785</v>
      </c>
      <c r="O45" s="6">
        <v>1.1092355E7</v>
      </c>
      <c r="P45" s="6">
        <f t="shared" si="6"/>
        <v>33545140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">
        <v>1923.0</v>
      </c>
      <c r="B46" s="6">
        <v>1.9583709E8</v>
      </c>
      <c r="C46" s="6"/>
      <c r="D46" s="10">
        <v>1.5835808E8</v>
      </c>
      <c r="E46" s="6">
        <f t="shared" si="1"/>
        <v>37479010</v>
      </c>
      <c r="F46" s="11">
        <f t="shared" si="2"/>
        <v>0.8086214925</v>
      </c>
      <c r="G46" s="2"/>
      <c r="H46" s="6">
        <f t="shared" si="3"/>
        <v>37479010</v>
      </c>
      <c r="I46" s="10">
        <v>1.3470653E7</v>
      </c>
      <c r="J46" s="6">
        <f t="shared" si="4"/>
        <v>24008357</v>
      </c>
      <c r="K46" s="10">
        <v>500000.0</v>
      </c>
      <c r="L46" s="2"/>
      <c r="M46" s="2"/>
      <c r="N46" s="6">
        <f t="shared" si="7"/>
        <v>23508357</v>
      </c>
      <c r="O46" s="6">
        <v>1.1391052E7</v>
      </c>
      <c r="P46" s="6">
        <f t="shared" si="6"/>
        <v>34899409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">
        <v>1924.0</v>
      </c>
      <c r="B47" s="6">
        <v>1.82502156E8</v>
      </c>
      <c r="C47" s="6"/>
      <c r="D47" s="10">
        <v>1.45274914E8</v>
      </c>
      <c r="E47" s="6">
        <f t="shared" si="1"/>
        <v>37227242</v>
      </c>
      <c r="F47" s="11">
        <f t="shared" si="2"/>
        <v>0.7960175221</v>
      </c>
      <c r="G47" s="2"/>
      <c r="H47" s="6">
        <f t="shared" si="3"/>
        <v>37227242</v>
      </c>
      <c r="I47" s="10">
        <v>1.4070287E7</v>
      </c>
      <c r="J47" s="6">
        <f t="shared" si="4"/>
        <v>23156955</v>
      </c>
      <c r="K47" s="10">
        <v>500000.0</v>
      </c>
      <c r="L47" s="2"/>
      <c r="M47" s="2"/>
      <c r="N47" s="6">
        <f t="shared" si="7"/>
        <v>22656955</v>
      </c>
      <c r="O47" s="6">
        <v>9971252.0</v>
      </c>
      <c r="P47" s="6">
        <f t="shared" si="6"/>
        <v>32628207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">
        <v>1925.0</v>
      </c>
      <c r="B48" s="6">
        <v>1.83356006E8</v>
      </c>
      <c r="C48" s="6"/>
      <c r="D48" s="10">
        <v>1.4320123E8</v>
      </c>
      <c r="E48" s="6">
        <f t="shared" si="1"/>
        <v>40154776</v>
      </c>
      <c r="F48" s="11">
        <f t="shared" si="2"/>
        <v>0.7810010325</v>
      </c>
      <c r="G48" s="2"/>
      <c r="H48" s="6">
        <f t="shared" si="3"/>
        <v>40154776</v>
      </c>
      <c r="I48" s="10">
        <v>1.4438517E7</v>
      </c>
      <c r="J48" s="6">
        <f t="shared" si="4"/>
        <v>25716259</v>
      </c>
      <c r="K48" s="10">
        <v>500000.0</v>
      </c>
      <c r="L48" s="2"/>
      <c r="M48" s="2"/>
      <c r="N48" s="6">
        <f t="shared" si="7"/>
        <v>25216259</v>
      </c>
      <c r="O48" s="6">
        <v>1.1357374E7</v>
      </c>
      <c r="P48" s="6">
        <f t="shared" si="6"/>
        <v>36573633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">
        <v>1926.0</v>
      </c>
      <c r="B49" s="6">
        <v>1.98025592E8</v>
      </c>
      <c r="C49" s="6"/>
      <c r="D49" s="10">
        <v>1.53080465E8</v>
      </c>
      <c r="E49" s="6">
        <f t="shared" si="1"/>
        <v>44945127</v>
      </c>
      <c r="F49" s="11">
        <f t="shared" si="2"/>
        <v>0.7730337451</v>
      </c>
      <c r="G49" s="2"/>
      <c r="H49" s="6">
        <f t="shared" si="3"/>
        <v>44945127</v>
      </c>
      <c r="I49" s="10">
        <v>1.4676359E7</v>
      </c>
      <c r="J49" s="6">
        <f t="shared" si="4"/>
        <v>30268768</v>
      </c>
      <c r="K49" s="10">
        <v>600000.0</v>
      </c>
      <c r="L49" s="2"/>
      <c r="M49" s="2"/>
      <c r="N49" s="6">
        <f t="shared" si="7"/>
        <v>29668768</v>
      </c>
      <c r="O49" s="6">
        <v>1.1056271E7</v>
      </c>
      <c r="P49" s="6">
        <f t="shared" si="6"/>
        <v>40725039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">
        <v>1927.0</v>
      </c>
      <c r="B50" s="6">
        <v>2.01145751E8</v>
      </c>
      <c r="C50" s="6"/>
      <c r="D50" s="10">
        <v>1.6163018E8</v>
      </c>
      <c r="E50" s="6">
        <f t="shared" si="1"/>
        <v>39515571</v>
      </c>
      <c r="F50" s="11">
        <f t="shared" si="2"/>
        <v>0.8035475728</v>
      </c>
      <c r="G50" s="6">
        <v>1.187656E7</v>
      </c>
      <c r="H50" s="6">
        <f t="shared" si="3"/>
        <v>51392131</v>
      </c>
      <c r="I50" s="10">
        <v>1.5378867E7</v>
      </c>
      <c r="J50" s="6">
        <f t="shared" si="4"/>
        <v>36013264</v>
      </c>
      <c r="K50" s="10">
        <v>600000.0</v>
      </c>
      <c r="L50" s="2"/>
      <c r="M50" s="2"/>
      <c r="N50" s="6">
        <f t="shared" ref="N50:N68" si="8">H50-I50-K50-L50-M50-O50</f>
        <v>23536704</v>
      </c>
      <c r="O50" s="6">
        <v>1.187656E7</v>
      </c>
      <c r="P50" s="6">
        <f t="shared" si="6"/>
        <v>35413264</v>
      </c>
      <c r="Q50" s="3" t="s">
        <v>55</v>
      </c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">
        <v>1928.0</v>
      </c>
      <c r="B51" s="6">
        <v>2.29039296E8</v>
      </c>
      <c r="C51" s="6"/>
      <c r="D51" s="10">
        <v>1.77344845E8</v>
      </c>
      <c r="E51" s="6">
        <f t="shared" si="1"/>
        <v>51694451</v>
      </c>
      <c r="F51" s="11">
        <f t="shared" si="2"/>
        <v>0.7742987692</v>
      </c>
      <c r="G51" s="6">
        <v>1.2677684E7</v>
      </c>
      <c r="H51" s="6">
        <f t="shared" si="3"/>
        <v>64372135</v>
      </c>
      <c r="I51" s="10">
        <v>1.5308698E7</v>
      </c>
      <c r="J51" s="6">
        <f t="shared" si="4"/>
        <v>49063437</v>
      </c>
      <c r="K51" s="10">
        <v>750000.0</v>
      </c>
      <c r="L51" s="2"/>
      <c r="M51" s="2"/>
      <c r="N51" s="6">
        <f t="shared" si="8"/>
        <v>35635753</v>
      </c>
      <c r="O51" s="6">
        <v>1.2677684E7</v>
      </c>
      <c r="P51" s="6">
        <f t="shared" si="6"/>
        <v>48313437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5">
        <v>1929.0</v>
      </c>
      <c r="B52" s="6">
        <v>2.09730955E8</v>
      </c>
      <c r="C52" s="6"/>
      <c r="D52" s="10">
        <v>1.66586411E8</v>
      </c>
      <c r="E52" s="6">
        <f t="shared" si="1"/>
        <v>43144544</v>
      </c>
      <c r="F52" s="11">
        <f t="shared" si="2"/>
        <v>0.7942862369</v>
      </c>
      <c r="G52" s="6">
        <v>1.523222E7</v>
      </c>
      <c r="H52" s="6">
        <f t="shared" si="3"/>
        <v>58376764</v>
      </c>
      <c r="I52" s="10">
        <v>1.6149003E7</v>
      </c>
      <c r="J52" s="6">
        <f t="shared" si="4"/>
        <v>42227761</v>
      </c>
      <c r="K52" s="10">
        <v>750000.0</v>
      </c>
      <c r="L52" s="2"/>
      <c r="M52" s="2"/>
      <c r="N52" s="6">
        <f t="shared" si="8"/>
        <v>26245541</v>
      </c>
      <c r="O52" s="6">
        <v>1.523222E7</v>
      </c>
      <c r="P52" s="6">
        <f t="shared" si="6"/>
        <v>41477761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5">
        <v>1930.0</v>
      </c>
      <c r="B53" s="6">
        <v>1.80900805E8</v>
      </c>
      <c r="C53" s="6"/>
      <c r="D53" s="10">
        <v>1.42652146E8</v>
      </c>
      <c r="E53" s="6">
        <f t="shared" si="1"/>
        <v>38248659</v>
      </c>
      <c r="F53" s="11">
        <f t="shared" si="2"/>
        <v>0.7885655677</v>
      </c>
      <c r="G53" s="6">
        <v>2.0042923E7</v>
      </c>
      <c r="H53" s="6">
        <f t="shared" si="3"/>
        <v>58291582</v>
      </c>
      <c r="I53" s="10">
        <v>1.9159865E7</v>
      </c>
      <c r="J53" s="6">
        <f t="shared" si="4"/>
        <v>39131717</v>
      </c>
      <c r="K53" s="10">
        <v>750000.0</v>
      </c>
      <c r="L53" s="2"/>
      <c r="M53" s="2"/>
      <c r="N53" s="6">
        <f t="shared" si="8"/>
        <v>18338794</v>
      </c>
      <c r="O53" s="6">
        <v>2.0042923E7</v>
      </c>
      <c r="P53" s="6">
        <f t="shared" si="6"/>
        <v>38381717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5">
        <v>1931.0</v>
      </c>
      <c r="B54" s="6">
        <v>1.42337648E8</v>
      </c>
      <c r="C54" s="6"/>
      <c r="D54" s="10">
        <v>1.16654776E8</v>
      </c>
      <c r="E54" s="6">
        <f t="shared" si="1"/>
        <v>25682872</v>
      </c>
      <c r="F54" s="11">
        <f t="shared" si="2"/>
        <v>0.8195637461</v>
      </c>
      <c r="G54" s="6">
        <v>1.0951964E7</v>
      </c>
      <c r="H54" s="6">
        <f t="shared" si="3"/>
        <v>36634836</v>
      </c>
      <c r="I54" s="10">
        <v>2.2050364E7</v>
      </c>
      <c r="J54" s="6">
        <f t="shared" si="4"/>
        <v>14584472</v>
      </c>
      <c r="K54" s="10">
        <v>750000.0</v>
      </c>
      <c r="L54" s="2"/>
      <c r="M54" s="2"/>
      <c r="N54" s="6">
        <f t="shared" si="8"/>
        <v>2882508</v>
      </c>
      <c r="O54" s="6">
        <v>1.0951964E7</v>
      </c>
      <c r="P54" s="6">
        <f t="shared" si="6"/>
        <v>13834472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5">
        <v>1932.0</v>
      </c>
      <c r="B55" s="6">
        <v>1.23936714E8</v>
      </c>
      <c r="C55" s="6"/>
      <c r="D55" s="10">
        <v>1.03846729E8</v>
      </c>
      <c r="E55" s="6">
        <f t="shared" si="1"/>
        <v>20089985</v>
      </c>
      <c r="F55" s="11">
        <f t="shared" si="2"/>
        <v>0.8379012614</v>
      </c>
      <c r="G55" s="6">
        <v>4537425.0</v>
      </c>
      <c r="H55" s="6">
        <f t="shared" si="3"/>
        <v>24627410</v>
      </c>
      <c r="I55" s="10">
        <v>2.3619529E7</v>
      </c>
      <c r="J55" s="6">
        <f t="shared" si="4"/>
        <v>1007881</v>
      </c>
      <c r="K55" s="10">
        <v>750000.0</v>
      </c>
      <c r="L55" s="2"/>
      <c r="M55" s="2"/>
      <c r="N55" s="6">
        <f t="shared" si="8"/>
        <v>-4279544</v>
      </c>
      <c r="O55" s="6">
        <v>4537425.0</v>
      </c>
      <c r="P55" s="6">
        <f t="shared" si="6"/>
        <v>257881</v>
      </c>
      <c r="Q55" s="3" t="s">
        <v>56</v>
      </c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5">
        <v>1933.0</v>
      </c>
      <c r="B56" s="6">
        <v>1.14269688E8</v>
      </c>
      <c r="C56" s="6"/>
      <c r="D56" s="10">
        <v>9.3407582E7</v>
      </c>
      <c r="E56" s="6">
        <f t="shared" si="1"/>
        <v>20862106</v>
      </c>
      <c r="F56" s="11">
        <f t="shared" si="2"/>
        <v>0.8174309708</v>
      </c>
      <c r="G56" s="6">
        <v>6222481.0</v>
      </c>
      <c r="H56" s="6">
        <f t="shared" si="3"/>
        <v>27084587</v>
      </c>
      <c r="I56" s="10">
        <v>2.4388615E7</v>
      </c>
      <c r="J56" s="6">
        <f t="shared" si="4"/>
        <v>2695972</v>
      </c>
      <c r="K56" s="10">
        <v>1438811.0</v>
      </c>
      <c r="L56" s="2"/>
      <c r="M56" s="2"/>
      <c r="N56" s="6">
        <f t="shared" si="8"/>
        <v>-4965320</v>
      </c>
      <c r="O56" s="6">
        <v>6222481.0</v>
      </c>
      <c r="P56" s="6">
        <f t="shared" si="6"/>
        <v>1257161</v>
      </c>
      <c r="Q56" s="3" t="s">
        <v>57</v>
      </c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5">
        <v>1934.0</v>
      </c>
      <c r="B57" s="6">
        <v>1.25542955E8</v>
      </c>
      <c r="C57" s="6"/>
      <c r="D57" s="10">
        <v>1.01158932E8</v>
      </c>
      <c r="E57" s="6">
        <f t="shared" si="1"/>
        <v>24384023</v>
      </c>
      <c r="F57" s="11">
        <f t="shared" si="2"/>
        <v>0.8057714748</v>
      </c>
      <c r="G57" s="6">
        <v>6663793.0</v>
      </c>
      <c r="H57" s="6">
        <f t="shared" si="3"/>
        <v>31047816</v>
      </c>
      <c r="I57" s="10">
        <v>2.4578025E7</v>
      </c>
      <c r="J57" s="6">
        <f t="shared" si="4"/>
        <v>6469791</v>
      </c>
      <c r="K57" s="2"/>
      <c r="L57" s="2"/>
      <c r="M57" s="2"/>
      <c r="N57" s="6">
        <f t="shared" si="8"/>
        <v>-194002</v>
      </c>
      <c r="O57" s="6">
        <v>6663793.0</v>
      </c>
      <c r="P57" s="6">
        <f t="shared" si="6"/>
        <v>6469791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5">
        <v>1935.0</v>
      </c>
      <c r="B58" s="6">
        <v>1.29678905E8</v>
      </c>
      <c r="C58" s="6"/>
      <c r="D58" s="10">
        <v>1.0728138E8</v>
      </c>
      <c r="E58" s="6">
        <f t="shared" si="1"/>
        <v>22397525</v>
      </c>
      <c r="F58" s="11">
        <f t="shared" si="2"/>
        <v>0.8272847461</v>
      </c>
      <c r="G58" s="6">
        <v>8145494.0</v>
      </c>
      <c r="H58" s="6">
        <f t="shared" si="3"/>
        <v>30543019</v>
      </c>
      <c r="I58" s="10">
        <v>2.4159938E7</v>
      </c>
      <c r="J58" s="6">
        <f t="shared" si="4"/>
        <v>6383081</v>
      </c>
      <c r="K58" s="3"/>
      <c r="L58" s="3"/>
      <c r="M58" s="10">
        <v>3550997.0</v>
      </c>
      <c r="N58" s="6">
        <f t="shared" si="8"/>
        <v>-5313410</v>
      </c>
      <c r="O58" s="6">
        <v>8145494.0</v>
      </c>
      <c r="P58" s="6">
        <f t="shared" si="6"/>
        <v>2832084</v>
      </c>
      <c r="Q58" s="3" t="s">
        <v>58</v>
      </c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5">
        <v>1936.0</v>
      </c>
      <c r="B59" s="6">
        <v>1.38562763E8</v>
      </c>
      <c r="C59" s="6"/>
      <c r="D59" s="10">
        <v>1.15251652E8</v>
      </c>
      <c r="E59" s="6">
        <f t="shared" si="1"/>
        <v>23311111</v>
      </c>
      <c r="F59" s="11">
        <f t="shared" si="2"/>
        <v>0.831764967</v>
      </c>
      <c r="G59" s="6">
        <v>1.0198522E7</v>
      </c>
      <c r="H59" s="6">
        <f t="shared" si="3"/>
        <v>33509633</v>
      </c>
      <c r="I59" s="10">
        <v>2.3913298E7</v>
      </c>
      <c r="J59" s="6">
        <f t="shared" si="4"/>
        <v>9596335</v>
      </c>
      <c r="K59" s="3"/>
      <c r="L59" s="3"/>
      <c r="M59" s="10">
        <v>3567151.0</v>
      </c>
      <c r="N59" s="6">
        <f t="shared" si="8"/>
        <v>-4169338</v>
      </c>
      <c r="O59" s="6">
        <v>1.0198522E7</v>
      </c>
      <c r="P59" s="6">
        <f t="shared" si="6"/>
        <v>6029184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5">
        <v>1937.0</v>
      </c>
      <c r="B60" s="6">
        <v>1.45085558E8</v>
      </c>
      <c r="C60" s="6"/>
      <c r="D60" s="10">
        <v>1.21343311E8</v>
      </c>
      <c r="E60" s="6">
        <f t="shared" si="1"/>
        <v>23742247</v>
      </c>
      <c r="F60" s="11">
        <f t="shared" si="2"/>
        <v>0.836356924</v>
      </c>
      <c r="G60" s="6">
        <v>1.1629711E7</v>
      </c>
      <c r="H60" s="6">
        <f t="shared" si="3"/>
        <v>35371958</v>
      </c>
      <c r="I60" s="10">
        <v>2.4041534E7</v>
      </c>
      <c r="J60" s="6">
        <f t="shared" si="4"/>
        <v>11330424</v>
      </c>
      <c r="K60" s="3"/>
      <c r="L60" s="3"/>
      <c r="M60" s="10">
        <v>1868140.0</v>
      </c>
      <c r="N60" s="6">
        <f t="shared" si="8"/>
        <v>-2167427</v>
      </c>
      <c r="O60" s="6">
        <v>1.1629711E7</v>
      </c>
      <c r="P60" s="6">
        <f t="shared" si="6"/>
        <v>9462284</v>
      </c>
      <c r="Q60" s="3" t="s">
        <v>59</v>
      </c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5">
        <v>1938.0</v>
      </c>
      <c r="B61" s="6">
        <v>1.42258981E8</v>
      </c>
      <c r="C61" s="6"/>
      <c r="D61" s="10">
        <v>1.21506515E8</v>
      </c>
      <c r="E61" s="6">
        <f t="shared" si="1"/>
        <v>20752466</v>
      </c>
      <c r="F61" s="11">
        <f t="shared" si="2"/>
        <v>0.8541219271</v>
      </c>
      <c r="G61" s="6">
        <v>7363673.0</v>
      </c>
      <c r="H61" s="6">
        <f t="shared" si="3"/>
        <v>28116139</v>
      </c>
      <c r="I61" s="10">
        <v>2.4767939E7</v>
      </c>
      <c r="J61" s="6">
        <f t="shared" si="4"/>
        <v>3348200</v>
      </c>
      <c r="K61" s="3"/>
      <c r="L61" s="3"/>
      <c r="M61" s="10">
        <v>2085818.0</v>
      </c>
      <c r="N61" s="6">
        <f t="shared" si="8"/>
        <v>-6101291</v>
      </c>
      <c r="O61" s="6">
        <v>7363673.0</v>
      </c>
      <c r="P61" s="6">
        <f t="shared" si="6"/>
        <v>1262382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5">
        <v>1939.0</v>
      </c>
      <c r="B62" s="6">
        <v>1.512807E8</v>
      </c>
      <c r="C62" s="6"/>
      <c r="D62" s="10">
        <v>1.22756881E8</v>
      </c>
      <c r="E62" s="6">
        <f t="shared" si="1"/>
        <v>28523819</v>
      </c>
      <c r="F62" s="11">
        <f t="shared" si="2"/>
        <v>0.8114510377</v>
      </c>
      <c r="G62" s="6">
        <v>6764852.0</v>
      </c>
      <c r="H62" s="6">
        <f t="shared" si="3"/>
        <v>35288671</v>
      </c>
      <c r="I62" s="10">
        <v>2.4700693E7</v>
      </c>
      <c r="J62" s="6">
        <f t="shared" si="4"/>
        <v>10587978</v>
      </c>
      <c r="K62" s="3"/>
      <c r="L62" s="3"/>
      <c r="M62" s="10">
        <v>805830.0</v>
      </c>
      <c r="N62" s="6">
        <f t="shared" si="8"/>
        <v>3017296</v>
      </c>
      <c r="O62" s="6">
        <v>6764852.0</v>
      </c>
      <c r="P62" s="6">
        <f t="shared" si="6"/>
        <v>9782148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5">
        <v>1940.0</v>
      </c>
      <c r="B63" s="6">
        <v>1.70964897E8</v>
      </c>
      <c r="C63" s="6"/>
      <c r="D63" s="10">
        <v>1.35325459E8</v>
      </c>
      <c r="E63" s="6">
        <f t="shared" si="1"/>
        <v>35639438</v>
      </c>
      <c r="F63" s="11">
        <f t="shared" si="2"/>
        <v>0.791539441</v>
      </c>
      <c r="G63" s="6">
        <v>1.0692163E7</v>
      </c>
      <c r="H63" s="6">
        <f t="shared" si="3"/>
        <v>46331601</v>
      </c>
      <c r="I63" s="10">
        <v>2.5380715E7</v>
      </c>
      <c r="J63" s="6">
        <f t="shared" si="4"/>
        <v>20950886</v>
      </c>
      <c r="K63" s="3"/>
      <c r="L63" s="3"/>
      <c r="M63" s="10">
        <v>805830.0</v>
      </c>
      <c r="N63" s="6">
        <f t="shared" si="8"/>
        <v>9452893</v>
      </c>
      <c r="O63" s="6">
        <v>1.0692163E7</v>
      </c>
      <c r="P63" s="6">
        <f t="shared" si="6"/>
        <v>20145056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5">
        <v>1941.0</v>
      </c>
      <c r="B64" s="6">
        <v>2.21446053E8</v>
      </c>
      <c r="C64" s="6"/>
      <c r="D64" s="10">
        <v>1.75488517E8</v>
      </c>
      <c r="E64" s="6">
        <f t="shared" si="1"/>
        <v>45957536</v>
      </c>
      <c r="F64" s="11">
        <f t="shared" si="2"/>
        <v>0.792466222</v>
      </c>
      <c r="G64" s="6">
        <v>1.3382059E7</v>
      </c>
      <c r="H64" s="6">
        <f t="shared" si="3"/>
        <v>59339595</v>
      </c>
      <c r="I64" s="10">
        <v>2.4228698E7</v>
      </c>
      <c r="J64" s="6">
        <f t="shared" si="4"/>
        <v>35110897</v>
      </c>
      <c r="K64" s="3"/>
      <c r="L64" s="3"/>
      <c r="M64" s="10">
        <v>749465.0</v>
      </c>
      <c r="N64" s="6">
        <f t="shared" si="8"/>
        <v>20979373</v>
      </c>
      <c r="O64" s="6">
        <v>1.3382059E7</v>
      </c>
      <c r="P64" s="6">
        <f t="shared" si="6"/>
        <v>34361432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5">
        <v>1942.0</v>
      </c>
      <c r="B65" s="6">
        <v>2.56864091E8</v>
      </c>
      <c r="C65" s="6"/>
      <c r="D65" s="10">
        <v>2.08676402E8</v>
      </c>
      <c r="E65" s="6">
        <f t="shared" si="1"/>
        <v>48187689</v>
      </c>
      <c r="F65" s="11">
        <f t="shared" si="2"/>
        <v>0.8124000563</v>
      </c>
      <c r="G65" s="6">
        <v>1.5861034E7</v>
      </c>
      <c r="H65" s="6">
        <f t="shared" si="3"/>
        <v>64048723</v>
      </c>
      <c r="I65" s="10">
        <v>2.2955503E7</v>
      </c>
      <c r="J65" s="6">
        <f t="shared" si="4"/>
        <v>41093220</v>
      </c>
      <c r="K65" s="3"/>
      <c r="L65" s="3"/>
      <c r="M65" s="10">
        <v>738953.0</v>
      </c>
      <c r="N65" s="6">
        <f t="shared" si="8"/>
        <v>24493233</v>
      </c>
      <c r="O65" s="6">
        <v>1.5861034E7</v>
      </c>
      <c r="P65" s="6">
        <f t="shared" si="6"/>
        <v>40354267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5">
        <v>1943.0</v>
      </c>
      <c r="B66" s="6">
        <v>2.97107791E8</v>
      </c>
      <c r="C66" s="6"/>
      <c r="D66" s="10">
        <v>2.47896224E8</v>
      </c>
      <c r="E66" s="6">
        <f t="shared" si="1"/>
        <v>49211567</v>
      </c>
      <c r="F66" s="11">
        <f t="shared" si="2"/>
        <v>0.8343646027</v>
      </c>
      <c r="G66" s="6">
        <v>1.6270751E7</v>
      </c>
      <c r="H66" s="6">
        <f t="shared" si="3"/>
        <v>65482318</v>
      </c>
      <c r="I66" s="10">
        <v>2.1795836E7</v>
      </c>
      <c r="J66" s="6">
        <f t="shared" si="4"/>
        <v>43686482</v>
      </c>
      <c r="K66" s="3"/>
      <c r="L66" s="3"/>
      <c r="M66" s="10">
        <v>703764.0</v>
      </c>
      <c r="N66" s="6">
        <f t="shared" si="8"/>
        <v>26711967</v>
      </c>
      <c r="O66" s="6">
        <v>1.6270751E7</v>
      </c>
      <c r="P66" s="6">
        <f t="shared" si="6"/>
        <v>42982718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5">
        <v>1944.0</v>
      </c>
      <c r="B67" s="6">
        <v>3.18871034E8</v>
      </c>
      <c r="C67" s="6"/>
      <c r="D67" s="10">
        <v>2.7571137E8</v>
      </c>
      <c r="E67" s="6">
        <f t="shared" si="1"/>
        <v>43159664</v>
      </c>
      <c r="F67" s="11">
        <f t="shared" si="2"/>
        <v>0.8646485275</v>
      </c>
      <c r="G67" s="6">
        <v>1.2371315E7</v>
      </c>
      <c r="H67" s="6">
        <f t="shared" si="3"/>
        <v>55530979</v>
      </c>
      <c r="I67" s="10">
        <v>2.0831149E7</v>
      </c>
      <c r="J67" s="6">
        <f t="shared" si="4"/>
        <v>34699830</v>
      </c>
      <c r="K67" s="3"/>
      <c r="L67" s="3"/>
      <c r="M67" s="3"/>
      <c r="N67" s="6">
        <f t="shared" si="8"/>
        <v>22328515</v>
      </c>
      <c r="O67" s="6">
        <v>1.2371315E7</v>
      </c>
      <c r="P67" s="6">
        <f t="shared" si="6"/>
        <v>34699830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5">
        <v>1945.0</v>
      </c>
      <c r="B68" s="6">
        <v>3.16109358E8</v>
      </c>
      <c r="C68" s="6"/>
      <c r="D68" s="10">
        <v>2.80055024E8</v>
      </c>
      <c r="E68" s="6">
        <f t="shared" si="1"/>
        <v>36054334</v>
      </c>
      <c r="F68" s="11">
        <f t="shared" si="2"/>
        <v>0.8859434778</v>
      </c>
      <c r="G68" s="6">
        <v>1.5106957E7</v>
      </c>
      <c r="H68" s="6">
        <f t="shared" si="3"/>
        <v>51161291</v>
      </c>
      <c r="I68" s="10">
        <v>1.9547129E7</v>
      </c>
      <c r="J68" s="6">
        <f t="shared" si="4"/>
        <v>31614162</v>
      </c>
      <c r="K68" s="3"/>
      <c r="L68" s="3"/>
      <c r="M68" s="3"/>
      <c r="N68" s="6">
        <f t="shared" si="8"/>
        <v>16507205</v>
      </c>
      <c r="O68" s="6">
        <v>1.5106957E7</v>
      </c>
      <c r="P68" s="6">
        <f t="shared" si="6"/>
        <v>31614162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4"/>
      <c r="G69" s="2"/>
      <c r="H69" s="2"/>
      <c r="I69" s="2"/>
      <c r="J69" s="2"/>
      <c r="K69" s="3"/>
      <c r="L69" s="3"/>
      <c r="M69" s="3"/>
      <c r="N69" s="3"/>
      <c r="O69" s="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